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30" windowHeight="11505"/>
  </bookViews>
  <sheets>
    <sheet name="TOP 10 dodavatelů ICT" sheetId="1" r:id="rId1"/>
  </sheets>
  <definedNames>
    <definedName name="_xlnm.Print_Titles" localSheetId="0">'TOP 10 dodavatelů ICT'!$4:$4</definedName>
  </definedNames>
  <calcPr calcId="145621"/>
</workbook>
</file>

<file path=xl/calcChain.xml><?xml version="1.0" encoding="utf-8"?>
<calcChain xmlns="http://schemas.openxmlformats.org/spreadsheetml/2006/main">
  <c r="H39" i="1" l="1"/>
  <c r="H37" i="1"/>
  <c r="H33" i="1"/>
  <c r="H18" i="1" l="1"/>
  <c r="H5" i="1"/>
  <c r="H31" i="1" l="1"/>
  <c r="H29" i="1" s="1"/>
  <c r="H17" i="1" l="1"/>
  <c r="H28" i="1"/>
  <c r="H25" i="1" s="1"/>
  <c r="H53" i="1" l="1"/>
  <c r="H52" i="1"/>
  <c r="H51" i="1"/>
  <c r="H50" i="1" l="1"/>
  <c r="H16" i="1"/>
  <c r="H14" i="1" s="1"/>
  <c r="H59" i="1" l="1"/>
  <c r="H43" i="1"/>
  <c r="H42" i="1"/>
  <c r="H41" i="1" l="1"/>
  <c r="H57" i="1" s="1"/>
</calcChain>
</file>

<file path=xl/sharedStrings.xml><?xml version="1.0" encoding="utf-8"?>
<sst xmlns="http://schemas.openxmlformats.org/spreadsheetml/2006/main" count="178" uniqueCount="87">
  <si>
    <t>TOP</t>
  </si>
  <si>
    <t>Dodavatel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</si>
  <si>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</si>
  <si>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</si>
  <si>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</si>
  <si>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</si>
  <si>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</si>
  <si>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</si>
  <si>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</si>
  <si>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</si>
  <si>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</si>
  <si>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</si>
  <si>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IČO</t>
  </si>
  <si>
    <t>Datum uzavření
 smlouvy</t>
  </si>
  <si>
    <t>Datum ukončení
smlouvy</t>
  </si>
  <si>
    <t>Druh výběrového řízení</t>
  </si>
  <si>
    <t>x</t>
  </si>
  <si>
    <t>CELKEM</t>
  </si>
  <si>
    <t>Roční objem
 dodávky - 2014*/</t>
  </si>
  <si>
    <t>Předmět 
smlouvy-dodávky</t>
  </si>
  <si>
    <t>COMES, spol. s r.o.</t>
  </si>
  <si>
    <t>XEROX CZECH REPUBLIC s.r.o.</t>
  </si>
  <si>
    <t>GTS Czech s.r.o.</t>
  </si>
  <si>
    <t>INISOFT s.r.o.</t>
  </si>
  <si>
    <t>T-Mobile Czech Republic a.s.</t>
  </si>
  <si>
    <t>Notes CS S.r.o.</t>
  </si>
  <si>
    <t>Computer System CZ s.r.o.</t>
  </si>
  <si>
    <t>ANECT a.s.</t>
  </si>
  <si>
    <t>IN-SY-CO s.r.o.</t>
  </si>
  <si>
    <t>SYSNET s.r.o.</t>
  </si>
  <si>
    <t>bez</t>
  </si>
  <si>
    <t>neurčitá</t>
  </si>
  <si>
    <t>objednávka</t>
  </si>
  <si>
    <t>služby na úpravu EIS, školení, konzultace</t>
  </si>
  <si>
    <t>údržba MTZ</t>
  </si>
  <si>
    <t>údržba sSTRAVENKY</t>
  </si>
  <si>
    <t>údržba EIS</t>
  </si>
  <si>
    <t>tech. Zhodnocení EIS</t>
  </si>
  <si>
    <t>služby EIS</t>
  </si>
  <si>
    <t>mobilní služby</t>
  </si>
  <si>
    <t>otevřené, nadlimitní</t>
  </si>
  <si>
    <t>podpora Cisco</t>
  </si>
  <si>
    <t>VZMR</t>
  </si>
  <si>
    <t>opravy a servis VT</t>
  </si>
  <si>
    <t>karta do PC</t>
  </si>
  <si>
    <t>síťový přepínač</t>
  </si>
  <si>
    <t>klávesnice, myši</t>
  </si>
  <si>
    <t>redukce</t>
  </si>
  <si>
    <t>ergonom. myš</t>
  </si>
  <si>
    <t>služby podatelny</t>
  </si>
  <si>
    <t>údržba SAFE Q</t>
  </si>
  <si>
    <t>internet</t>
  </si>
  <si>
    <t>zelené číslo</t>
  </si>
  <si>
    <t>podpora IBM</t>
  </si>
  <si>
    <t>Antivir</t>
  </si>
  <si>
    <t>PC, NB</t>
  </si>
  <si>
    <t>NB krizové</t>
  </si>
  <si>
    <t>telefonní připojení</t>
  </si>
  <si>
    <t>JŘBU</t>
  </si>
  <si>
    <t>služba Webodpady</t>
  </si>
  <si>
    <t>outsourcing</t>
  </si>
  <si>
    <t>tiskové služby</t>
  </si>
  <si>
    <t>přeložení linky IP VPN</t>
  </si>
  <si>
    <t>implementace registr CITES</t>
  </si>
  <si>
    <t>rozšíření eSmlouvy</t>
  </si>
  <si>
    <t>implemetace nové prez. vrstvy</t>
  </si>
  <si>
    <t>podpora AIS</t>
  </si>
  <si>
    <t>správa a údržba WEB</t>
  </si>
  <si>
    <t>podpora CITES</t>
  </si>
  <si>
    <t>objednávky</t>
  </si>
  <si>
    <t>refundace OPŽP</t>
  </si>
  <si>
    <t>nákup telefonů</t>
  </si>
  <si>
    <t>objednávka 116872</t>
  </si>
  <si>
    <t>otevřené nadlimitní</t>
  </si>
  <si>
    <t>do původní kalkulace byly omylem započteny platby za služby a energie ve výši cca 40 tis. Kč.</t>
  </si>
  <si>
    <t>do původní kalkulace byly zahrnuty úhrady zaměstnanců za mobilní služby dle interní směrnice</t>
  </si>
  <si>
    <t>průběžně</t>
  </si>
  <si>
    <t xml:space="preserve">do původní kalkulace nebyla zahrnuta refundace z OPŽP ve výši 327 148,- Kč. </t>
  </si>
  <si>
    <t>KIVS datové služby</t>
  </si>
  <si>
    <t>KIVS Ethernet</t>
  </si>
  <si>
    <t xml:space="preserve"> JŘBU, výjimka ministra dle interní směrnice</t>
  </si>
  <si>
    <t>VZMR, otevřené</t>
  </si>
  <si>
    <t>otevřené, VZMR</t>
  </si>
  <si>
    <t>upgr. ISOH 2014+podpora</t>
  </si>
  <si>
    <t>upgr. MA ISOH 2014+podpora</t>
  </si>
  <si>
    <t>nadlimitní, otevřené. Rámcová smlouva - 1.minitendr</t>
  </si>
  <si>
    <t>MINISTERSTVO ŽIVOTNÍHO PROSTŘEDÍ - MŽP - TOP 10 dodavatelů ICT -  rok  2014   (v Kč včetně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</si>
</sst>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_ ;\-#,##0\ "/>
  </numFmts>
  <fonts count="1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2"/>
      <color indexed="8"/>
      <name val="SymbolMT"/>
    </font>
    <font>
      <b/>
      <sz val="11"/>
      <color theme="0"/>
      <name val="Calibri"/>
      <family val="2"/>
      <charset val="238"/>
    </font>
    <font>
      <sz val="14"/>
      <color theme="0"/>
      <name val="SymbolMT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3"/>
      <color theme="0"/>
      <name val="SymbolMT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2" fillId="0" borderId="0" xfId="0" applyFont="1" applyFill="1" applyBorder="1"/>
    <xf numFmtId="0" fontId="4" fillId="2" borderId="0" xfId="0" applyFont="1" applyFill="1" applyBorder="1"/>
    <xf numFmtId="0" fontId="5" fillId="0" borderId="0" xfId="0" applyFont="1" applyFill="1" applyBorder="1"/>
    <xf numFmtId="0" fontId="6" fillId="4" borderId="0" xfId="0" applyFont="1" applyFill="1" applyBorder="1"/>
    <xf numFmtId="42" fontId="6" fillId="4" borderId="0" xfId="0" applyNumberFormat="1" applyFont="1" applyFill="1" applyBorder="1"/>
    <xf numFmtId="0" fontId="7" fillId="2" borderId="0" xfId="0" applyFont="1" applyFill="1" applyBorder="1"/>
    <xf numFmtId="0" fontId="1" fillId="0" borderId="0" xfId="0" applyFont="1"/>
    <xf numFmtId="0" fontId="2" fillId="4" borderId="1" xfId="0" applyFont="1" applyFill="1" applyBorder="1" applyAlignment="1">
      <alignment horizontal="center"/>
    </xf>
    <xf numFmtId="164" fontId="0" fillId="0" borderId="1" xfId="0" applyNumberFormat="1" applyBorder="1"/>
    <xf numFmtId="0" fontId="8" fillId="0" borderId="0" xfId="0" applyFont="1"/>
    <xf numFmtId="0" fontId="0" fillId="0" borderId="1" xfId="0" applyFont="1" applyBorder="1"/>
    <xf numFmtId="164" fontId="0" fillId="0" borderId="1" xfId="0" applyNumberFormat="1" applyFont="1" applyBorder="1"/>
    <xf numFmtId="0" fontId="2" fillId="0" borderId="1" xfId="0" applyFont="1" applyFill="1" applyBorder="1" applyAlignment="1">
      <alignment horizontal="left" indent="1" readingOrder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1"/>
    </xf>
    <xf numFmtId="14" fontId="2" fillId="4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42" fontId="4" fillId="2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8" fillId="3" borderId="1" xfId="0" applyFont="1" applyFill="1" applyBorder="1"/>
    <xf numFmtId="164" fontId="8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indent="1" readingOrder="1"/>
    </xf>
    <xf numFmtId="0" fontId="0" fillId="3" borderId="1" xfId="0" applyFill="1" applyBorder="1"/>
    <xf numFmtId="14" fontId="3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Border="1"/>
    <xf numFmtId="164" fontId="8" fillId="0" borderId="0" xfId="0" applyNumberFormat="1" applyFont="1" applyBorder="1"/>
    <xf numFmtId="14" fontId="2" fillId="4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9" fillId="3" borderId="1" xfId="0" applyFont="1" applyFill="1" applyBorder="1" applyAlignment="1">
      <alignment horizontal="left" vertical="top" wrapText="1" indent="1" readingOrder="1"/>
    </xf>
    <xf numFmtId="0" fontId="9" fillId="0" borderId="1" xfId="0" applyFont="1" applyFill="1" applyBorder="1" applyAlignment="1">
      <alignment horizontal="left" wrapText="1" indent="1" readingOrder="1"/>
    </xf>
    <xf numFmtId="0" fontId="4" fillId="2" borderId="1" xfId="0" applyFont="1" applyFill="1" applyBorder="1" applyAlignment="1">
      <alignment horizontal="left"/>
    </xf>
    <xf numFmtId="0" fontId="10" fillId="2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7"/>
  <sheetViews>
    <sheetView tabSelected="1" workbookViewId="0">
      <selection activeCell="B2" sqref="B2"/>
    </sheetView>
  </sheetViews>
  <sheetFormatPr defaultRowHeight="15"/>
  <cols>
    <col min="1" max="1" width="1.85546875" customWidth="1"/>
    <col min="2" max="2" width="3.85546875" customWidth="1"/>
    <col min="3" max="3" width="22.42578125" style="1" customWidth="1"/>
    <col min="4" max="4" width="13.28515625" style="1" customWidth="1"/>
    <col min="5" max="6" width="11.7109375" style="1" customWidth="1"/>
    <col min="7" max="7" width="27" style="1" customWidth="1"/>
    <col min="8" max="8" width="14" customWidth="1"/>
    <col min="9" max="9" width="23.140625" customWidth="1"/>
    <col min="10" max="10" width="9.140625" style="29"/>
    <col min="11" max="11" width="17" style="29" customWidth="1"/>
    <col min="12" max="13" width="9.140625" style="29"/>
  </cols>
  <sheetData>
    <row r="1" spans="2:13">
      <c r="B1" s="2"/>
      <c r="C1" s="2"/>
      <c r="D1" s="2"/>
      <c r="E1" s="2"/>
      <c r="F1" s="2"/>
      <c r="G1" s="2"/>
      <c r="H1" s="2"/>
      <c r="I1" s="2"/>
    </row>
    <row r="2" spans="2:13" ht="18">
      <c r="B2" s="37" t="s">
        <v>86</v>
      </c>
      <c r="C2" s="7"/>
      <c r="D2" s="7"/>
      <c r="E2" s="7"/>
      <c r="F2" s="7"/>
      <c r="G2" s="7"/>
      <c r="H2" s="3"/>
      <c r="I2" s="3"/>
    </row>
    <row r="3" spans="2:13" ht="6.75" customHeight="1">
      <c r="B3" s="4"/>
      <c r="C3" s="4"/>
      <c r="D3" s="4"/>
      <c r="E3" s="4"/>
      <c r="F3" s="4"/>
      <c r="G3" s="4"/>
      <c r="H3" s="2"/>
      <c r="I3" s="2"/>
    </row>
    <row r="4" spans="2:13" ht="45">
      <c r="B4" s="15" t="s">
        <v>0</v>
      </c>
      <c r="C4" s="15" t="s">
        <v>1</v>
      </c>
      <c r="D4" s="15" t="s">
        <v>12</v>
      </c>
      <c r="E4" s="16" t="s">
        <v>13</v>
      </c>
      <c r="F4" s="16" t="s">
        <v>14</v>
      </c>
      <c r="G4" s="16" t="s">
        <v>19</v>
      </c>
      <c r="H4" s="17" t="s">
        <v>18</v>
      </c>
      <c r="I4" s="18" t="s">
        <v>15</v>
      </c>
    </row>
    <row r="5" spans="2:13">
      <c r="B5" s="25" t="s">
        <v>2</v>
      </c>
      <c r="C5" s="23" t="s">
        <v>20</v>
      </c>
      <c r="D5" s="22"/>
      <c r="E5" s="22"/>
      <c r="F5" s="22"/>
      <c r="G5" s="22"/>
      <c r="H5" s="24">
        <f>SUBTOTAL(9,H6:H13)</f>
        <v>9763303</v>
      </c>
      <c r="I5" s="26"/>
    </row>
    <row r="6" spans="2:13" s="1" customFormat="1">
      <c r="B6" s="9"/>
      <c r="C6" s="12" t="s">
        <v>20</v>
      </c>
      <c r="D6" s="9">
        <v>17047561</v>
      </c>
      <c r="E6" s="19">
        <v>36090</v>
      </c>
      <c r="F6" s="9" t="s">
        <v>31</v>
      </c>
      <c r="G6" s="9" t="s">
        <v>43</v>
      </c>
      <c r="H6" s="13">
        <v>192774</v>
      </c>
      <c r="I6" s="14" t="s">
        <v>30</v>
      </c>
      <c r="J6" s="29"/>
      <c r="K6" s="29"/>
      <c r="L6" s="29"/>
      <c r="M6" s="29"/>
    </row>
    <row r="7" spans="2:13" s="1" customFormat="1">
      <c r="B7" s="9"/>
      <c r="C7" s="12" t="s">
        <v>20</v>
      </c>
      <c r="D7" s="9">
        <v>17047561</v>
      </c>
      <c r="E7" s="19">
        <v>41733</v>
      </c>
      <c r="F7" s="19">
        <v>42098</v>
      </c>
      <c r="G7" s="9" t="s">
        <v>41</v>
      </c>
      <c r="H7" s="13">
        <v>107508</v>
      </c>
      <c r="I7" s="14" t="s">
        <v>81</v>
      </c>
      <c r="J7" s="29"/>
      <c r="K7" s="29"/>
      <c r="L7" s="29"/>
      <c r="M7" s="29"/>
    </row>
    <row r="8" spans="2:13" s="1" customFormat="1">
      <c r="B8" s="9"/>
      <c r="C8" s="12" t="s">
        <v>20</v>
      </c>
      <c r="D8" s="9">
        <v>17047561</v>
      </c>
      <c r="E8" s="19">
        <v>37497</v>
      </c>
      <c r="F8" s="19" t="s">
        <v>31</v>
      </c>
      <c r="G8" s="9" t="s">
        <v>60</v>
      </c>
      <c r="H8" s="13">
        <v>9450740</v>
      </c>
      <c r="I8" s="14" t="s">
        <v>40</v>
      </c>
      <c r="J8" s="29"/>
      <c r="K8" s="29"/>
      <c r="L8" s="29"/>
      <c r="M8" s="29"/>
    </row>
    <row r="9" spans="2:13" s="1" customFormat="1">
      <c r="B9" s="9"/>
      <c r="C9" s="12" t="s">
        <v>20</v>
      </c>
      <c r="D9" s="9">
        <v>17047561</v>
      </c>
      <c r="E9" s="19">
        <v>41739</v>
      </c>
      <c r="F9" s="19"/>
      <c r="G9" s="9" t="s">
        <v>44</v>
      </c>
      <c r="H9" s="13">
        <v>587</v>
      </c>
      <c r="I9" s="14" t="s">
        <v>32</v>
      </c>
      <c r="J9" s="29"/>
      <c r="K9" s="29"/>
      <c r="L9" s="29"/>
      <c r="M9" s="29"/>
    </row>
    <row r="10" spans="2:13" s="1" customFormat="1">
      <c r="B10" s="9"/>
      <c r="C10" s="12" t="s">
        <v>20</v>
      </c>
      <c r="D10" s="9">
        <v>17047561</v>
      </c>
      <c r="E10" s="19">
        <v>41851</v>
      </c>
      <c r="F10" s="19"/>
      <c r="G10" s="9" t="s">
        <v>45</v>
      </c>
      <c r="H10" s="13">
        <v>842</v>
      </c>
      <c r="I10" s="14" t="s">
        <v>32</v>
      </c>
      <c r="J10" s="29"/>
      <c r="K10" s="29"/>
      <c r="L10" s="29"/>
      <c r="M10" s="29"/>
    </row>
    <row r="11" spans="2:13" s="1" customFormat="1">
      <c r="B11" s="9"/>
      <c r="C11" s="12" t="s">
        <v>20</v>
      </c>
      <c r="D11" s="9">
        <v>17047561</v>
      </c>
      <c r="E11" s="19">
        <v>41856</v>
      </c>
      <c r="F11" s="19"/>
      <c r="G11" s="9" t="s">
        <v>46</v>
      </c>
      <c r="H11" s="13">
        <v>7320</v>
      </c>
      <c r="I11" s="14" t="s">
        <v>32</v>
      </c>
      <c r="J11" s="29"/>
      <c r="K11" s="29"/>
      <c r="L11" s="29"/>
      <c r="M11" s="29"/>
    </row>
    <row r="12" spans="2:13" s="1" customFormat="1">
      <c r="B12" s="9"/>
      <c r="C12" s="12" t="s">
        <v>20</v>
      </c>
      <c r="D12" s="9">
        <v>17047561</v>
      </c>
      <c r="E12" s="19">
        <v>41855</v>
      </c>
      <c r="F12" s="19"/>
      <c r="G12" s="9" t="s">
        <v>47</v>
      </c>
      <c r="H12" s="13">
        <v>1488</v>
      </c>
      <c r="I12" s="14" t="s">
        <v>32</v>
      </c>
      <c r="J12" s="29"/>
      <c r="K12" s="29"/>
      <c r="L12" s="29"/>
      <c r="M12" s="29"/>
    </row>
    <row r="13" spans="2:13" s="1" customFormat="1">
      <c r="B13" s="9"/>
      <c r="C13" s="12" t="s">
        <v>20</v>
      </c>
      <c r="D13" s="9">
        <v>17047561</v>
      </c>
      <c r="E13" s="19">
        <v>41967</v>
      </c>
      <c r="F13" s="19"/>
      <c r="G13" s="9" t="s">
        <v>48</v>
      </c>
      <c r="H13" s="13">
        <v>2044</v>
      </c>
      <c r="I13" s="14" t="s">
        <v>32</v>
      </c>
      <c r="J13" s="29"/>
      <c r="K13" s="29"/>
      <c r="L13" s="29"/>
      <c r="M13" s="29"/>
    </row>
    <row r="14" spans="2:13" ht="45">
      <c r="B14" s="25" t="s">
        <v>3</v>
      </c>
      <c r="C14" s="23" t="s">
        <v>21</v>
      </c>
      <c r="D14" s="22">
        <v>48109193</v>
      </c>
      <c r="E14" s="23"/>
      <c r="F14" s="23"/>
      <c r="G14" s="23"/>
      <c r="H14" s="24">
        <f>SUBTOTAL(9,H15:H17)</f>
        <v>3978825.56</v>
      </c>
      <c r="I14" s="34" t="s">
        <v>74</v>
      </c>
    </row>
    <row r="15" spans="2:13" s="1" customFormat="1">
      <c r="B15" s="9"/>
      <c r="C15" s="12" t="s">
        <v>21</v>
      </c>
      <c r="D15" s="9">
        <v>48109193</v>
      </c>
      <c r="E15" s="19">
        <v>39933</v>
      </c>
      <c r="F15" s="9" t="s">
        <v>31</v>
      </c>
      <c r="G15" s="9" t="s">
        <v>49</v>
      </c>
      <c r="H15" s="13">
        <v>3717528.88</v>
      </c>
      <c r="I15" s="14" t="s">
        <v>40</v>
      </c>
      <c r="J15" s="29"/>
      <c r="K15" s="29"/>
      <c r="L15" s="29"/>
      <c r="M15" s="29"/>
    </row>
    <row r="16" spans="2:13" s="1" customFormat="1">
      <c r="B16" s="9"/>
      <c r="C16" s="12" t="s">
        <v>21</v>
      </c>
      <c r="D16" s="9">
        <v>48109193</v>
      </c>
      <c r="E16" s="19">
        <v>40828</v>
      </c>
      <c r="F16" s="19">
        <v>42655</v>
      </c>
      <c r="G16" s="9" t="s">
        <v>50</v>
      </c>
      <c r="H16" s="13">
        <f>51366.92*4</f>
        <v>205467.68</v>
      </c>
      <c r="I16" s="14" t="s">
        <v>42</v>
      </c>
      <c r="J16" s="29"/>
      <c r="K16" s="29"/>
      <c r="L16" s="29"/>
      <c r="M16" s="29"/>
    </row>
    <row r="17" spans="2:13" s="1" customFormat="1">
      <c r="B17" s="9"/>
      <c r="C17" s="12" t="s">
        <v>21</v>
      </c>
      <c r="D17" s="9">
        <v>48109193</v>
      </c>
      <c r="E17" s="19" t="s">
        <v>76</v>
      </c>
      <c r="F17" s="19"/>
      <c r="G17" s="9" t="s">
        <v>61</v>
      </c>
      <c r="H17" s="13">
        <f>55829</f>
        <v>55829</v>
      </c>
      <c r="I17" s="14" t="s">
        <v>69</v>
      </c>
      <c r="J17" s="29"/>
      <c r="K17" s="29"/>
      <c r="L17" s="29"/>
      <c r="M17" s="29"/>
    </row>
    <row r="18" spans="2:13">
      <c r="B18" s="22" t="s">
        <v>4</v>
      </c>
      <c r="C18" s="23" t="s">
        <v>22</v>
      </c>
      <c r="D18" s="25">
        <v>28492170</v>
      </c>
      <c r="E18" s="22"/>
      <c r="F18" s="22"/>
      <c r="G18" s="22"/>
      <c r="H18" s="24">
        <f>SUBTOTAL(9,H19:H24)</f>
        <v>3751706</v>
      </c>
      <c r="I18" s="26"/>
    </row>
    <row r="19" spans="2:13" s="1" customFormat="1">
      <c r="B19" s="9"/>
      <c r="C19" s="12" t="s">
        <v>22</v>
      </c>
      <c r="D19" s="9">
        <v>28492170</v>
      </c>
      <c r="E19" s="19">
        <v>37496</v>
      </c>
      <c r="F19" s="9" t="s">
        <v>31</v>
      </c>
      <c r="G19" s="9" t="s">
        <v>51</v>
      </c>
      <c r="H19" s="13">
        <v>1422960</v>
      </c>
      <c r="I19" s="14" t="s">
        <v>30</v>
      </c>
      <c r="J19" s="29"/>
      <c r="K19" s="29"/>
      <c r="L19" s="29"/>
      <c r="M19" s="29"/>
    </row>
    <row r="20" spans="2:13" s="1" customFormat="1">
      <c r="B20" s="9"/>
      <c r="C20" s="12" t="s">
        <v>22</v>
      </c>
      <c r="D20" s="9">
        <v>28492170</v>
      </c>
      <c r="E20" s="19">
        <v>38106</v>
      </c>
      <c r="F20" s="9" t="s">
        <v>31</v>
      </c>
      <c r="G20" s="9" t="s">
        <v>57</v>
      </c>
      <c r="H20" s="13">
        <v>204999</v>
      </c>
      <c r="I20" s="14" t="s">
        <v>30</v>
      </c>
      <c r="J20" s="29"/>
      <c r="K20" s="29"/>
      <c r="L20" s="29"/>
      <c r="M20" s="29"/>
    </row>
    <row r="21" spans="2:13" s="1" customFormat="1">
      <c r="B21" s="9"/>
      <c r="C21" s="12" t="s">
        <v>22</v>
      </c>
      <c r="D21" s="9">
        <v>28492170</v>
      </c>
      <c r="E21" s="19">
        <v>41361</v>
      </c>
      <c r="F21" s="9" t="s">
        <v>31</v>
      </c>
      <c r="G21" s="9" t="s">
        <v>78</v>
      </c>
      <c r="H21" s="13">
        <v>2083836</v>
      </c>
      <c r="I21" s="14" t="s">
        <v>58</v>
      </c>
      <c r="J21" s="29"/>
      <c r="K21" s="29"/>
      <c r="L21" s="29"/>
      <c r="M21" s="29"/>
    </row>
    <row r="22" spans="2:13" s="1" customFormat="1">
      <c r="B22" s="9"/>
      <c r="C22" s="12" t="s">
        <v>22</v>
      </c>
      <c r="D22" s="9">
        <v>28492170</v>
      </c>
      <c r="E22" s="19">
        <v>41646</v>
      </c>
      <c r="F22" s="19">
        <v>42004</v>
      </c>
      <c r="G22" s="9" t="s">
        <v>52</v>
      </c>
      <c r="H22" s="13">
        <v>2401</v>
      </c>
      <c r="I22" s="14" t="s">
        <v>32</v>
      </c>
      <c r="J22" s="29"/>
      <c r="K22" s="29"/>
      <c r="L22" s="29"/>
      <c r="M22" s="29"/>
    </row>
    <row r="23" spans="2:13" s="1" customFormat="1">
      <c r="B23" s="9"/>
      <c r="C23" s="12" t="s">
        <v>22</v>
      </c>
      <c r="D23" s="9">
        <v>28492170</v>
      </c>
      <c r="E23" s="19">
        <v>41659</v>
      </c>
      <c r="F23" s="19"/>
      <c r="G23" s="9" t="s">
        <v>62</v>
      </c>
      <c r="H23" s="13">
        <v>21175</v>
      </c>
      <c r="I23" s="14" t="s">
        <v>32</v>
      </c>
      <c r="J23" s="29"/>
      <c r="K23" s="29"/>
      <c r="L23" s="29"/>
      <c r="M23" s="29"/>
    </row>
    <row r="24" spans="2:13" s="1" customFormat="1">
      <c r="B24" s="9"/>
      <c r="C24" s="12" t="s">
        <v>22</v>
      </c>
      <c r="D24" s="9">
        <v>28492170</v>
      </c>
      <c r="E24" s="19">
        <v>41709</v>
      </c>
      <c r="F24" s="19"/>
      <c r="G24" s="9" t="s">
        <v>62</v>
      </c>
      <c r="H24" s="13">
        <v>16335</v>
      </c>
      <c r="I24" s="14" t="s">
        <v>32</v>
      </c>
      <c r="J24" s="29"/>
      <c r="K24" s="29"/>
      <c r="L24" s="29"/>
      <c r="M24" s="29"/>
    </row>
    <row r="25" spans="2:13" s="11" customFormat="1">
      <c r="B25" s="22" t="s">
        <v>5</v>
      </c>
      <c r="C25" s="23" t="s">
        <v>23</v>
      </c>
      <c r="D25" s="22">
        <v>25417657</v>
      </c>
      <c r="E25" s="23"/>
      <c r="F25" s="23"/>
      <c r="G25" s="23"/>
      <c r="H25" s="24">
        <f>SUBTOTAL(9,H26:H28)</f>
        <v>3565628</v>
      </c>
      <c r="I25" s="23"/>
      <c r="J25" s="30"/>
      <c r="K25" s="30"/>
      <c r="L25" s="30"/>
      <c r="M25" s="30"/>
    </row>
    <row r="26" spans="2:13" s="1" customFormat="1">
      <c r="B26" s="9"/>
      <c r="C26" s="12" t="s">
        <v>23</v>
      </c>
      <c r="D26" s="9">
        <v>25417657</v>
      </c>
      <c r="E26" s="19">
        <v>41901</v>
      </c>
      <c r="F26" s="19">
        <v>42369</v>
      </c>
      <c r="G26" s="9" t="s">
        <v>83</v>
      </c>
      <c r="H26" s="13">
        <v>2582503</v>
      </c>
      <c r="I26" s="14" t="s">
        <v>58</v>
      </c>
      <c r="J26" s="29"/>
      <c r="K26" s="29"/>
      <c r="L26" s="29"/>
      <c r="M26" s="29"/>
    </row>
    <row r="27" spans="2:13" s="1" customFormat="1">
      <c r="B27" s="9"/>
      <c r="C27" s="12" t="s">
        <v>23</v>
      </c>
      <c r="D27" s="9">
        <v>25417657</v>
      </c>
      <c r="E27" s="19">
        <v>41831</v>
      </c>
      <c r="F27" s="19">
        <v>42369</v>
      </c>
      <c r="G27" s="9" t="s">
        <v>84</v>
      </c>
      <c r="H27" s="13">
        <v>922625</v>
      </c>
      <c r="I27" s="14" t="s">
        <v>82</v>
      </c>
      <c r="J27" s="29"/>
      <c r="K27" s="29"/>
      <c r="L27" s="29"/>
      <c r="M27" s="29"/>
    </row>
    <row r="28" spans="2:13" s="1" customFormat="1">
      <c r="B28" s="9"/>
      <c r="C28" s="12" t="s">
        <v>23</v>
      </c>
      <c r="D28" s="9">
        <v>25417657</v>
      </c>
      <c r="E28" s="19">
        <v>41976</v>
      </c>
      <c r="F28" s="9"/>
      <c r="G28" s="9" t="s">
        <v>59</v>
      </c>
      <c r="H28" s="13">
        <f>2*30250</f>
        <v>60500</v>
      </c>
      <c r="I28" s="14" t="s">
        <v>69</v>
      </c>
      <c r="J28" s="29"/>
      <c r="K28" s="29"/>
      <c r="L28" s="29"/>
      <c r="M28" s="29"/>
    </row>
    <row r="29" spans="2:13" ht="45">
      <c r="B29" s="22" t="s">
        <v>6</v>
      </c>
      <c r="C29" s="23" t="s">
        <v>24</v>
      </c>
      <c r="D29" s="22">
        <v>64949681</v>
      </c>
      <c r="E29" s="22"/>
      <c r="F29" s="22"/>
      <c r="G29" s="24"/>
      <c r="H29" s="24">
        <f>SUBTOTAL(9,H30:H32)</f>
        <v>3220243</v>
      </c>
      <c r="I29" s="34" t="s">
        <v>75</v>
      </c>
    </row>
    <row r="30" spans="2:13" s="1" customFormat="1">
      <c r="B30" s="9"/>
      <c r="C30" s="12" t="s">
        <v>24</v>
      </c>
      <c r="D30" s="9">
        <v>64949681</v>
      </c>
      <c r="E30" s="19">
        <v>41068</v>
      </c>
      <c r="F30" s="19">
        <v>42155</v>
      </c>
      <c r="G30" s="9" t="s">
        <v>39</v>
      </c>
      <c r="H30" s="13">
        <v>1041325</v>
      </c>
      <c r="I30" s="14" t="s">
        <v>40</v>
      </c>
      <c r="J30" s="29"/>
      <c r="K30" s="29"/>
      <c r="L30" s="29"/>
      <c r="M30" s="29"/>
    </row>
    <row r="31" spans="2:13" s="1" customFormat="1">
      <c r="B31" s="9"/>
      <c r="C31" s="12" t="s">
        <v>24</v>
      </c>
      <c r="D31" s="9">
        <v>64949681</v>
      </c>
      <c r="E31" s="19">
        <v>41361</v>
      </c>
      <c r="F31" s="9" t="s">
        <v>31</v>
      </c>
      <c r="G31" s="9" t="s">
        <v>79</v>
      </c>
      <c r="H31" s="13">
        <f>10*214412</f>
        <v>2144120</v>
      </c>
      <c r="I31" s="14" t="s">
        <v>58</v>
      </c>
      <c r="J31" s="29"/>
      <c r="K31" s="29"/>
      <c r="L31" s="33"/>
      <c r="M31" s="29"/>
    </row>
    <row r="32" spans="2:13" s="1" customFormat="1">
      <c r="B32" s="9"/>
      <c r="C32" s="12" t="s">
        <v>24</v>
      </c>
      <c r="D32" s="9">
        <v>64949681</v>
      </c>
      <c r="E32" s="19">
        <v>41656</v>
      </c>
      <c r="F32" s="9"/>
      <c r="G32" s="9" t="s">
        <v>71</v>
      </c>
      <c r="H32" s="13">
        <v>34798</v>
      </c>
      <c r="I32" s="14" t="s">
        <v>72</v>
      </c>
      <c r="J32" s="29"/>
      <c r="K32" s="29"/>
      <c r="L32" s="29"/>
      <c r="M32" s="29"/>
    </row>
    <row r="33" spans="2:13" ht="33.75">
      <c r="B33" s="25" t="s">
        <v>7</v>
      </c>
      <c r="C33" s="23" t="s">
        <v>25</v>
      </c>
      <c r="D33" s="25">
        <v>26140161</v>
      </c>
      <c r="E33" s="27"/>
      <c r="F33" s="27"/>
      <c r="G33" s="27"/>
      <c r="H33" s="24">
        <f>SUBTOTAL(9,H34:H36)</f>
        <v>3249958</v>
      </c>
      <c r="I33" s="34" t="s">
        <v>77</v>
      </c>
    </row>
    <row r="34" spans="2:13" s="1" customFormat="1">
      <c r="B34" s="9"/>
      <c r="C34" s="12" t="s">
        <v>25</v>
      </c>
      <c r="D34" s="9">
        <v>26140161</v>
      </c>
      <c r="E34" s="19">
        <v>41971</v>
      </c>
      <c r="F34" s="19">
        <v>42003</v>
      </c>
      <c r="G34" s="9" t="s">
        <v>53</v>
      </c>
      <c r="H34" s="13">
        <v>2163674</v>
      </c>
      <c r="I34" s="14" t="s">
        <v>81</v>
      </c>
      <c r="J34" s="29"/>
      <c r="K34" s="29"/>
      <c r="L34" s="29"/>
      <c r="M34" s="29"/>
    </row>
    <row r="35" spans="2:13" s="1" customFormat="1">
      <c r="B35" s="9"/>
      <c r="C35" s="12" t="s">
        <v>25</v>
      </c>
      <c r="D35" s="9">
        <v>26140161</v>
      </c>
      <c r="E35" s="19">
        <v>41971</v>
      </c>
      <c r="F35" s="19">
        <v>42003</v>
      </c>
      <c r="G35" s="9" t="s">
        <v>53</v>
      </c>
      <c r="H35" s="13">
        <v>327148</v>
      </c>
      <c r="I35" s="14" t="s">
        <v>70</v>
      </c>
      <c r="J35" s="29"/>
      <c r="K35" s="29"/>
      <c r="L35" s="29"/>
      <c r="M35" s="29"/>
    </row>
    <row r="36" spans="2:13" s="1" customFormat="1">
      <c r="B36" s="9"/>
      <c r="C36" s="12" t="s">
        <v>25</v>
      </c>
      <c r="D36" s="9">
        <v>26140161</v>
      </c>
      <c r="E36" s="19">
        <v>41886</v>
      </c>
      <c r="F36" s="19">
        <v>42004</v>
      </c>
      <c r="G36" s="9" t="s">
        <v>56</v>
      </c>
      <c r="H36" s="13">
        <v>759136</v>
      </c>
      <c r="I36" s="14" t="s">
        <v>81</v>
      </c>
      <c r="J36" s="29"/>
      <c r="K36" s="29"/>
      <c r="L36" s="29"/>
      <c r="M36" s="29"/>
    </row>
    <row r="37" spans="2:13">
      <c r="B37" s="25" t="s">
        <v>8</v>
      </c>
      <c r="C37" s="23" t="s">
        <v>26</v>
      </c>
      <c r="D37" s="25">
        <v>26834979</v>
      </c>
      <c r="E37" s="27"/>
      <c r="F37" s="27"/>
      <c r="G37" s="27"/>
      <c r="H37" s="24">
        <f>SUBTOTAL(9,H38)</f>
        <v>2276252</v>
      </c>
      <c r="I37" s="27"/>
    </row>
    <row r="38" spans="2:13" s="1" customFormat="1" ht="34.5">
      <c r="B38" s="9"/>
      <c r="C38" s="12" t="s">
        <v>26</v>
      </c>
      <c r="D38" s="9">
        <v>26834979</v>
      </c>
      <c r="E38" s="19">
        <v>41810</v>
      </c>
      <c r="F38" s="19">
        <v>42004</v>
      </c>
      <c r="G38" s="9" t="s">
        <v>55</v>
      </c>
      <c r="H38" s="13">
        <v>2276252</v>
      </c>
      <c r="I38" s="35" t="s">
        <v>85</v>
      </c>
      <c r="J38" s="29"/>
      <c r="K38" s="29"/>
      <c r="L38" s="29"/>
      <c r="M38" s="29"/>
    </row>
    <row r="39" spans="2:13">
      <c r="B39" s="25" t="s">
        <v>9</v>
      </c>
      <c r="C39" s="23" t="s">
        <v>27</v>
      </c>
      <c r="D39" s="25">
        <v>25313029</v>
      </c>
      <c r="E39" s="27"/>
      <c r="F39" s="27"/>
      <c r="G39" s="27"/>
      <c r="H39" s="24">
        <f>SUBTOTAL(9,H40)</f>
        <v>2092336</v>
      </c>
      <c r="I39" s="27"/>
    </row>
    <row r="40" spans="2:13" s="1" customFormat="1">
      <c r="B40" s="9"/>
      <c r="C40" s="12" t="s">
        <v>27</v>
      </c>
      <c r="D40" s="9">
        <v>25313029</v>
      </c>
      <c r="E40" s="19">
        <v>41947</v>
      </c>
      <c r="F40" s="19">
        <v>43408</v>
      </c>
      <c r="G40" s="9" t="s">
        <v>54</v>
      </c>
      <c r="H40" s="13">
        <v>2092336</v>
      </c>
      <c r="I40" s="14" t="s">
        <v>73</v>
      </c>
      <c r="J40" s="29"/>
      <c r="K40" s="29"/>
      <c r="L40" s="29"/>
      <c r="M40" s="29"/>
    </row>
    <row r="41" spans="2:13">
      <c r="B41" s="25" t="s">
        <v>10</v>
      </c>
      <c r="C41" s="23" t="s">
        <v>28</v>
      </c>
      <c r="D41" s="22">
        <v>48109461</v>
      </c>
      <c r="E41" s="23"/>
      <c r="F41" s="23"/>
      <c r="G41" s="22"/>
      <c r="H41" s="24">
        <f>SUBTOTAL(9,H42:H49)</f>
        <v>1811996.0599999998</v>
      </c>
      <c r="I41" s="26"/>
      <c r="J41" s="31"/>
    </row>
    <row r="42" spans="2:13" s="1" customFormat="1">
      <c r="B42" s="9"/>
      <c r="C42" s="12" t="s">
        <v>28</v>
      </c>
      <c r="D42" s="9">
        <v>48109461</v>
      </c>
      <c r="E42" s="19">
        <v>36871</v>
      </c>
      <c r="F42" s="9" t="s">
        <v>31</v>
      </c>
      <c r="G42" s="9" t="s">
        <v>35</v>
      </c>
      <c r="H42" s="13">
        <f>6020.96*4</f>
        <v>24083.84</v>
      </c>
      <c r="I42" s="14" t="s">
        <v>30</v>
      </c>
      <c r="J42" s="29"/>
      <c r="K42" s="29"/>
      <c r="L42" s="29"/>
      <c r="M42" s="29"/>
    </row>
    <row r="43" spans="2:13" s="1" customFormat="1">
      <c r="B43" s="9"/>
      <c r="C43" s="12" t="s">
        <v>28</v>
      </c>
      <c r="D43" s="9">
        <v>48109461</v>
      </c>
      <c r="E43" s="19">
        <v>38593</v>
      </c>
      <c r="F43" s="9" t="s">
        <v>31</v>
      </c>
      <c r="G43" s="9" t="s">
        <v>36</v>
      </c>
      <c r="H43" s="13">
        <f>988023.57</f>
        <v>988023.57</v>
      </c>
      <c r="I43" s="14" t="s">
        <v>30</v>
      </c>
      <c r="J43" s="29"/>
      <c r="K43" s="29"/>
      <c r="L43" s="29"/>
      <c r="M43" s="29"/>
    </row>
    <row r="44" spans="2:13" s="1" customFormat="1">
      <c r="B44" s="9"/>
      <c r="C44" s="12" t="s">
        <v>28</v>
      </c>
      <c r="D44" s="9">
        <v>48109461</v>
      </c>
      <c r="E44" s="19">
        <v>38694</v>
      </c>
      <c r="F44" s="9" t="s">
        <v>31</v>
      </c>
      <c r="G44" s="9" t="s">
        <v>34</v>
      </c>
      <c r="H44" s="13">
        <v>14011.8</v>
      </c>
      <c r="I44" s="14" t="s">
        <v>30</v>
      </c>
      <c r="J44" s="29"/>
      <c r="K44" s="29"/>
      <c r="L44" s="29"/>
      <c r="M44" s="29"/>
    </row>
    <row r="45" spans="2:13" s="1" customFormat="1" ht="23.25">
      <c r="B45" s="9"/>
      <c r="C45" s="12" t="s">
        <v>28</v>
      </c>
      <c r="D45" s="9">
        <v>48109461</v>
      </c>
      <c r="E45" s="19">
        <v>40169</v>
      </c>
      <c r="F45" s="9" t="s">
        <v>31</v>
      </c>
      <c r="G45" s="35" t="s">
        <v>33</v>
      </c>
      <c r="H45" s="13">
        <v>331909.05</v>
      </c>
      <c r="I45" s="14" t="s">
        <v>30</v>
      </c>
      <c r="J45" s="29"/>
      <c r="K45" s="29"/>
      <c r="L45" s="29"/>
      <c r="M45" s="29"/>
    </row>
    <row r="46" spans="2:13" s="1" customFormat="1" ht="23.25">
      <c r="B46" s="9"/>
      <c r="C46" s="12" t="s">
        <v>28</v>
      </c>
      <c r="D46" s="9">
        <v>48109461</v>
      </c>
      <c r="E46" s="19">
        <v>41618</v>
      </c>
      <c r="F46" s="19">
        <v>41696</v>
      </c>
      <c r="G46" s="9" t="s">
        <v>37</v>
      </c>
      <c r="H46" s="13">
        <v>434837.7</v>
      </c>
      <c r="I46" s="35" t="s">
        <v>80</v>
      </c>
      <c r="J46" s="29"/>
      <c r="K46" s="29"/>
      <c r="L46" s="29"/>
      <c r="M46" s="29"/>
    </row>
    <row r="47" spans="2:13" s="1" customFormat="1">
      <c r="B47" s="9"/>
      <c r="C47" s="12" t="s">
        <v>28</v>
      </c>
      <c r="D47" s="9">
        <v>48109461</v>
      </c>
      <c r="E47" s="19">
        <v>41689</v>
      </c>
      <c r="F47" s="9"/>
      <c r="G47" s="9" t="s">
        <v>38</v>
      </c>
      <c r="H47" s="13">
        <v>11361.9</v>
      </c>
      <c r="I47" s="14" t="s">
        <v>32</v>
      </c>
      <c r="J47" s="29"/>
      <c r="K47" s="29"/>
      <c r="L47" s="29"/>
      <c r="M47" s="29"/>
    </row>
    <row r="48" spans="2:13" s="1" customFormat="1">
      <c r="B48" s="9"/>
      <c r="C48" s="12" t="s">
        <v>28</v>
      </c>
      <c r="D48" s="9">
        <v>48109461</v>
      </c>
      <c r="E48" s="19">
        <v>41646</v>
      </c>
      <c r="F48" s="9"/>
      <c r="G48" s="9" t="s">
        <v>38</v>
      </c>
      <c r="H48" s="13">
        <v>2686.2</v>
      </c>
      <c r="I48" s="14" t="s">
        <v>32</v>
      </c>
      <c r="J48" s="29"/>
      <c r="K48" s="29"/>
      <c r="L48" s="29"/>
      <c r="M48" s="29"/>
    </row>
    <row r="49" spans="2:13" s="1" customFormat="1">
      <c r="B49" s="9"/>
      <c r="C49" s="12" t="s">
        <v>28</v>
      </c>
      <c r="D49" s="9">
        <v>48109461</v>
      </c>
      <c r="E49" s="19">
        <v>41743</v>
      </c>
      <c r="F49" s="9"/>
      <c r="G49" s="9" t="s">
        <v>38</v>
      </c>
      <c r="H49" s="13">
        <v>5082</v>
      </c>
      <c r="I49" s="14" t="s">
        <v>32</v>
      </c>
      <c r="J49" s="29"/>
      <c r="K49" s="29"/>
      <c r="L49" s="29"/>
      <c r="M49" s="29"/>
    </row>
    <row r="50" spans="2:13" s="11" customFormat="1">
      <c r="B50" s="22" t="s">
        <v>11</v>
      </c>
      <c r="C50" s="23" t="s">
        <v>29</v>
      </c>
      <c r="D50" s="22">
        <v>48026468</v>
      </c>
      <c r="E50" s="28"/>
      <c r="F50" s="22"/>
      <c r="G50" s="22"/>
      <c r="H50" s="24">
        <f>SUBTOTAL(9,H51:H56)</f>
        <v>1602971.6</v>
      </c>
      <c r="I50" s="26"/>
      <c r="J50" s="30"/>
      <c r="K50" s="30"/>
      <c r="L50" s="30"/>
      <c r="M50" s="30"/>
    </row>
    <row r="51" spans="2:13" s="1" customFormat="1">
      <c r="B51" s="9"/>
      <c r="C51" s="12" t="s">
        <v>29</v>
      </c>
      <c r="D51" s="9">
        <v>48026468</v>
      </c>
      <c r="E51" s="19">
        <v>37377</v>
      </c>
      <c r="F51" s="9" t="s">
        <v>31</v>
      </c>
      <c r="G51" s="9" t="s">
        <v>66</v>
      </c>
      <c r="H51" s="13">
        <f>134733.5*4+16770+114998.4+116196.3</f>
        <v>786898.70000000007</v>
      </c>
      <c r="I51" s="14" t="s">
        <v>30</v>
      </c>
      <c r="J51" s="29"/>
      <c r="K51" s="29"/>
      <c r="L51" s="29"/>
      <c r="M51" s="29"/>
    </row>
    <row r="52" spans="2:13" s="1" customFormat="1">
      <c r="B52" s="9"/>
      <c r="C52" s="12" t="s">
        <v>29</v>
      </c>
      <c r="D52" s="9">
        <v>48026468</v>
      </c>
      <c r="E52" s="19">
        <v>37539</v>
      </c>
      <c r="F52" s="9" t="s">
        <v>31</v>
      </c>
      <c r="G52" s="9" t="s">
        <v>67</v>
      </c>
      <c r="H52" s="13">
        <f>74868.8*3+98826.8+30250+168190</f>
        <v>521873.2</v>
      </c>
      <c r="I52" s="14" t="s">
        <v>30</v>
      </c>
      <c r="J52" s="29"/>
      <c r="K52" s="29"/>
      <c r="L52" s="29"/>
      <c r="M52" s="29"/>
    </row>
    <row r="53" spans="2:13" s="1" customFormat="1">
      <c r="B53" s="9"/>
      <c r="C53" s="12" t="s">
        <v>29</v>
      </c>
      <c r="D53" s="9">
        <v>48026468</v>
      </c>
      <c r="E53" s="19">
        <v>40150</v>
      </c>
      <c r="F53" s="9" t="s">
        <v>31</v>
      </c>
      <c r="G53" s="9" t="s">
        <v>68</v>
      </c>
      <c r="H53" s="13">
        <f>29040*4</f>
        <v>116160</v>
      </c>
      <c r="I53" s="14" t="s">
        <v>42</v>
      </c>
      <c r="J53" s="29"/>
      <c r="K53" s="29"/>
      <c r="L53" s="29"/>
      <c r="M53" s="29"/>
    </row>
    <row r="54" spans="2:13" s="1" customFormat="1">
      <c r="B54" s="9"/>
      <c r="C54" s="12" t="s">
        <v>29</v>
      </c>
      <c r="D54" s="9">
        <v>48026468</v>
      </c>
      <c r="E54" s="19">
        <v>41695</v>
      </c>
      <c r="F54" s="9"/>
      <c r="G54" s="9" t="s">
        <v>63</v>
      </c>
      <c r="H54" s="10">
        <v>21562.5</v>
      </c>
      <c r="I54" s="14" t="s">
        <v>32</v>
      </c>
      <c r="J54" s="29"/>
      <c r="K54" s="29"/>
      <c r="L54" s="29"/>
      <c r="M54" s="29"/>
    </row>
    <row r="55" spans="2:13" s="1" customFormat="1">
      <c r="B55" s="9"/>
      <c r="C55" s="12" t="s">
        <v>29</v>
      </c>
      <c r="D55" s="9">
        <v>48026468</v>
      </c>
      <c r="E55" s="19">
        <v>41793</v>
      </c>
      <c r="F55" s="9"/>
      <c r="G55" s="9" t="s">
        <v>64</v>
      </c>
      <c r="H55" s="10">
        <v>81457.2</v>
      </c>
      <c r="I55" s="14" t="s">
        <v>32</v>
      </c>
      <c r="J55" s="29"/>
      <c r="K55" s="29"/>
      <c r="L55" s="29"/>
      <c r="M55" s="29"/>
    </row>
    <row r="56" spans="2:13" s="1" customFormat="1">
      <c r="B56" s="9"/>
      <c r="C56" s="12" t="s">
        <v>29</v>
      </c>
      <c r="D56" s="9">
        <v>48026468</v>
      </c>
      <c r="E56" s="19">
        <v>41956</v>
      </c>
      <c r="F56" s="9"/>
      <c r="G56" s="9" t="s">
        <v>65</v>
      </c>
      <c r="H56" s="13">
        <v>75020</v>
      </c>
      <c r="I56" s="14" t="s">
        <v>32</v>
      </c>
      <c r="J56" s="29"/>
      <c r="K56" s="29"/>
      <c r="L56" s="29"/>
      <c r="M56" s="29"/>
    </row>
    <row r="57" spans="2:13">
      <c r="B57" s="36"/>
      <c r="C57" s="36" t="s">
        <v>17</v>
      </c>
      <c r="D57" s="20" t="s">
        <v>16</v>
      </c>
      <c r="E57" s="20" t="s">
        <v>16</v>
      </c>
      <c r="F57" s="20" t="s">
        <v>16</v>
      </c>
      <c r="G57" s="20"/>
      <c r="H57" s="21">
        <f>SUBTOTAL(9,H5:H56)</f>
        <v>35313219.220000014</v>
      </c>
      <c r="I57" s="20" t="s">
        <v>16</v>
      </c>
    </row>
    <row r="58" spans="2:13">
      <c r="B58" s="5"/>
      <c r="C58" s="5"/>
      <c r="D58" s="5"/>
      <c r="E58" s="5"/>
      <c r="F58" s="5"/>
      <c r="G58" s="5"/>
      <c r="H58" s="6"/>
      <c r="I58" s="5"/>
    </row>
    <row r="59" spans="2:13">
      <c r="H59" s="8" t="e">
        <f>su</f>
        <v>#NAME?</v>
      </c>
    </row>
    <row r="60" spans="2:13">
      <c r="E60" s="32"/>
    </row>
    <row r="67" spans="8:8">
      <c r="H67" s="1"/>
    </row>
  </sheetData>
  <pageMargins left="0.23622047244094491" right="0.23622047244094491" top="0.74803149606299213" bottom="0.74803149606299213" header="0.31496062992125984" footer="0.31496062992125984"/>
  <pageSetup paperSize="9" scale="6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TOP 10 dodavatelů ICT</vt:lpstr>
      <vt:lpstr>'TOP 10 dodavatelů ICT'!Názvy_tisku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Áčko Jan Ing.</dc:creator>
  <cp:lastModifiedBy>Áčko Jan Ing.</cp:lastModifiedBy>
  <cp:lastPrinted>2015-02-05T16:30:34Z</cp:lastPrinted>
  <dcterms:created xsi:type="dcterms:W3CDTF">2015-01-27T09:45:48Z</dcterms:created>
  <dcterms:modified xsi:type="dcterms:W3CDTF">2015-02-20T15:47:10Z</dcterms:modified>
</cp:coreProperties>
</file>